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tejickov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  <sheet name="SO 103" sheetId="5" r:id="rId5"/>
    <sheet name="SO 104" sheetId="6" r:id="rId6"/>
    <sheet name="SO 105" sheetId="7" r:id="rId7"/>
  </sheets>
  <definedNames/>
  <calcPr/>
  <webPublishing/>
</workbook>
</file>

<file path=xl/sharedStrings.xml><?xml version="1.0" encoding="utf-8"?>
<sst xmlns="http://schemas.openxmlformats.org/spreadsheetml/2006/main" count="802" uniqueCount="142">
  <si>
    <t>Rekapitulace ceny</t>
  </si>
  <si>
    <t>Stavba: HB 2025 - III/3509 Česká Bělá - Cibotín - křiž. III/3508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</si>
  <si>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</si>
  <si>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</si>
  <si>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</si>
  <si>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</si>
  <si>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</si>
  <si>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</si>
  <si>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</si>
  <si>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</si>
  <si>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</si>
  <si>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</si>
  <si>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</si>
  <si>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</si>
  <si>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HB 2025</t>
  </si>
  <si>
    <t>III/3509 Česká Bělá - Cibotín - křiž. III/3508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</si>
  <si>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</si>
  <si>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</si>
  <si>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</si>
  <si>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</si>
  <si>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</si>
  <si>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</si>
  <si>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</si>
  <si>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</si>
  <si>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</si>
  <si>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</si>
  <si>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</si>
  <si>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</si>
  <si>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</si>
  <si>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</si>
  <si>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</si>
  <si>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</si>
  <si>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</si>
  <si>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</si>
  <si>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</si>
  <si>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</si>
  <si>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</si>
  <si>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</si>
  <si>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</si>
  <si>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</si>
  <si>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</si>
  <si>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</si>
  <si>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</si>
  <si>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</si>
  <si>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</si>
  <si>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</si>
  <si>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</si>
  <si>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</si>
  <si>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</si>
  <si>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</si>
  <si>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</si>
  <si>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TS</t>
  </si>
  <si>
    <t>zahrnuje veškeré náklady spojené s objednatelem požadovanými zkouškami</t>
  </si>
  <si>
    <t>02610</t>
  </si>
  <si>
    <t>ZKOUŠENÍ KONSTRUKCÍ A PRACÍ ZKUŠEBNOU ZHOTOVITELE</t>
  </si>
  <si>
    <t>02710</t>
  </si>
  <si>
    <t>POMOC PRÁCE ZŘÍZ NEBO ZAJIŠŤ OBJÍŽĎKY A PŘÍSTUP CESTY</t>
  </si>
  <si>
    <t>Zajištění dopravně inženýrského opatření včetně projednání s Policií ČR a získání povolení uzavírky silnice</t>
  </si>
  <si>
    <t>zahrnuje veškeré náklady spojené s objednatelem požadovanými zařízeními</t>
  </si>
  <si>
    <t>02720</t>
  </si>
  <si>
    <t>POMOC PRÁCE ZŘÍZ NEBO ZAJIŠŤ REGULACI A OCHRANU DOPRAVY</t>
  </si>
  <si>
    <t>Veškeré přechodné svislé i vodorovné dopravní značení, dopravní zařízení, výstražné vozíky, montáž, demontáž, pronájem, pravidelnou kontrolu, údržbu, servis, přemisťování, přeznačování a manipulaci s nimi</t>
  </si>
  <si>
    <t>02730</t>
  </si>
  <si>
    <t>POMOC PRÁCE ZŘÍZ NEBO ZAJIŠŤ OCHRANU INŽENÝRSKÝCH SÍTÍ</t>
  </si>
  <si>
    <t>ČERPÁNÍ SE SOUHLASEM TDS</t>
  </si>
  <si>
    <t>02911</t>
  </si>
  <si>
    <t>OSTATNÍ POŽADAVKY - GEODETICKÉ ZAMĚŘENÍ - Vytyčení inž. sítí na stavbě</t>
  </si>
  <si>
    <t>zahrnuje veškeré náklady spojené s objednatelem požadovanými pracemi</t>
  </si>
  <si>
    <t>OSTATNÍ POŽADAVKY - GEODETICKÉ ZAMĚŘENÍ - Pro realizaci stavby</t>
  </si>
  <si>
    <t>KM</t>
  </si>
  <si>
    <t>Pro realizaci stavby</t>
  </si>
  <si>
    <t>7</t>
  </si>
  <si>
    <t>02944</t>
  </si>
  <si>
    <t>OSTAT POŽADAVKY - DOKUMENTACE SKUTEČ PROVEDENÍ V DIGIT FORMĚ</t>
  </si>
  <si>
    <t>včetně zpracování DTM</t>
  </si>
  <si>
    <t>8</t>
  </si>
  <si>
    <t>03101</t>
  </si>
  <si>
    <t>KOMLPETNÍ PRÁCE SOUVISEJÍCÍ SE ZAJIŠTĚNÍM BOZP NA STAVBĚ</t>
  </si>
  <si>
    <t>zahrnuje objednatelem povolené náklady na pořízení (event. pronájem), provozování, udržování a likvidaci zhotovitelova zařízení</t>
  </si>
  <si>
    <t>SO 101</t>
  </si>
  <si>
    <t>Komunikace III/3509 v km 0,000 - 0,175</t>
  </si>
  <si>
    <t>Zemní práce</t>
  </si>
  <si>
    <t>113727</t>
  </si>
  <si>
    <t>FRÉZOVÁNÍ ZPEVNĚNÝCH PLOCH ASFALTOVÝCH, ODVOZ DO 16KM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</si>
  <si>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</si>
  <si>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</si>
  <si>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</si>
  <si>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</si>
  <si>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</si>
  <si>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</si>
  <si>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</si>
  <si>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572223</t>
  </si>
  <si>
    <t>SPOJOVACÍ POSTŘIK Z EMULZE DO 1,0KG/M2</t>
  </si>
  <si>
    <t>574A44</t>
  </si>
  <si>
    <t>ASFALTOVÝ BETON PRO OBRUSNÉ VRSTVY ACO 11+, 11S TL. 50MM</t>
  </si>
  <si>
    <t>ACO 11+ 50/70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</si>
  <si>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</si>
  <si>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</si>
  <si>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</si>
  <si>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16+ 50/70</t>
  </si>
  <si>
    <t>58910</t>
  </si>
  <si>
    <t>VÝPLŇ SPAR ASFALTEM</t>
  </si>
  <si>
    <t>m</t>
  </si>
  <si>
    <t>položka zahrnuje:    
- dodávku předepsaného materiálu    
- vyčištění a výplň spar tímto materiálem</t>
  </si>
  <si>
    <t>Potrubí</t>
  </si>
  <si>
    <t>89921</t>
  </si>
  <si>
    <t>VÝŠKOVÁ ÚPRAVA POKLOPŮ</t>
  </si>
  <si>
    <t>KUS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</si>
  <si>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</si>
  <si>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</si>
  <si>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</si>
  <si>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91</t>
  </si>
  <si>
    <t>Doplňující konstrukce a práce</t>
  </si>
  <si>
    <t>919111</t>
  </si>
  <si>
    <t>ŘEZÁNÍ ASFALTOVÉHO KRYTU VOZOVEK TL DO 50MM</t>
  </si>
  <si>
    <t>položka zahrnuje řezání vozovkové vrstvy v předepsané tloušťce, včetně spotřeby vody</t>
  </si>
  <si>
    <t>SO 102</t>
  </si>
  <si>
    <t>Komunikace III/3509 v km 0,175 - 0,788</t>
  </si>
  <si>
    <t>vozovka 3150=3 150,00000 [A] 
sjezdy 60=60,00000 [B] 
A+B=3 210,00000 [C]</t>
  </si>
  <si>
    <t>Ostatní konstrukce a práce</t>
  </si>
  <si>
    <t>93808</t>
  </si>
  <si>
    <t>OČIŠTĚNÍ VOZOVEK ZAMETENÍM</t>
  </si>
  <si>
    <t>položka zahrnuje očištění předepsaným způsobem včetně odklizení vzniklého odpadu</t>
  </si>
  <si>
    <t>SO 103</t>
  </si>
  <si>
    <t>Komunikace III/3509 v km 0,855 - 3,200</t>
  </si>
  <si>
    <t>574A04</t>
  </si>
  <si>
    <t>ASFALTOVÝ BETON PRO OBRUSNÉ VRSTVY ACO 11+</t>
  </si>
  <si>
    <t>vyrovnávka ACO 11+ prům. tl. 40mm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</si>
  <si>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</si>
  <si>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SO 104</t>
  </si>
  <si>
    <t>Komunikace III/3509 v km 3,200 - 4,225</t>
  </si>
  <si>
    <t>5732A</t>
  </si>
  <si>
    <t>MIKROKOBEREC DVOUVRSTVÝ FRAKCE KAMENIVA 0/8 + 0/8</t>
  </si>
  <si>
    <t>Položka zahrnuje:    
- očištění povrchu podkladu, zakrytí poklopů, mříží a pod.    
- dodání veškerého potřebného materiálu (kamenivo předepsané frakce, emulze, přísady, voda)    
- pokládku dvou vrstev (tloušťka je dána frakcí použitého kameniva)    
- zhutnění (pokud je předepsáno zadávací dokumentací)    
Položka nezahrnuje odstranění vodorovného dopravního zančení a spojovací postřik</t>
  </si>
  <si>
    <t>SO 105</t>
  </si>
  <si>
    <t>Komunikace III/3509 v km 4,225 - 5,052</t>
  </si>
  <si>
    <t>567504</t>
  </si>
  <si>
    <t>VRSTVY PRO OBNOVU A OPRAVY RECYK ZA STUDENA CEM A ASF EMULZÍ</t>
  </si>
  <si>
    <t>Rozfrézování a recyklace vrstev technologií recyklace za studena dle TP 208 "Recyklace konstrukčních vrstev netuhých vozovek za studena".   
Daná recyklace bude provedena s doplněním drobným drceným kamenivem s přídavkem cementu a asfaltové emulze dle TP 208.    
RS CA 0/32 (na místě), tl. 120 - 250 mm, vč. rozfrézování, reprofilace a přehrnutí profilu, vč. průkazních zkoušek.   
Dávkování pojiv bude určeno na základě PRŮKAZNÍCH ZKOUŠEK včetně provedení vyrovnávky příčného a podelného sklonu do předepsaných profilů, vč. zhutnění.   
Tloušťka vrstvy dle TP 208  120 - 250 mm</t>
  </si>
  <si>
    <t>- dodání materiálů předepsaných pro recyklaci za studena   
- provedení recyklace dle předepsaného technologického předpisu, zhutnění vrstvy v předepsané tloušťce   
- zřízení vrstvy bez rozlišení šířky, pokládání vrstvy po etapách   
- úpravu napojení, ukončení   
- nezahrnuje postřiky, nátěry</t>
  </si>
  <si>
    <t>574A34</t>
  </si>
  <si>
    <t>ASFALTOVÝ BETON PRO OBRUSNÉ VRSTVY ACO 11+, 11S TL. 40MM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</si>
</sst>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SUM(C10:C15)</f>
      </c>
      <c s="1"/>
      <c s="1"/>
    </row>
    <row r="7" spans="1:5" ht="12.75" customHeight="1">
      <c r="A7" s="1"/>
      <c s="4" t="s">
        <v>4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79</v>
      </c>
      <c s="20" t="s">
        <v>80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116</v>
      </c>
      <c s="20" t="s">
        <v>117</v>
      </c>
      <c s="21">
        <f>'SO 102'!I3</f>
      </c>
      <c s="21">
        <f>'SO 102'!O2</f>
      </c>
      <c s="21">
        <f>C12+D12</f>
      </c>
    </row>
    <row r="13" spans="1:5" ht="12.75" customHeight="1">
      <c r="A13" s="20" t="s">
        <v>123</v>
      </c>
      <c s="20" t="s">
        <v>124</v>
      </c>
      <c s="21">
        <f>'SO 103'!I3</f>
      </c>
      <c s="21">
        <f>'SO 103'!O2</f>
      </c>
      <c s="21">
        <f>C13+D13</f>
      </c>
    </row>
    <row r="14" spans="1:5" ht="12.75" customHeight="1">
      <c r="A14" s="20" t="s">
        <v>129</v>
      </c>
      <c s="20" t="s">
        <v>130</v>
      </c>
      <c s="21">
        <f>'SO 104'!I3</f>
      </c>
      <c s="21">
        <f>'SO 104'!O2</f>
      </c>
      <c s="21">
        <f>C14+D14</f>
      </c>
    </row>
    <row r="15" spans="1:5" ht="12.75" customHeight="1">
      <c r="A15" s="20" t="s">
        <v>134</v>
      </c>
      <c s="20" t="s">
        <v>135</v>
      </c>
      <c s="21">
        <f>'SO 105'!I3</f>
      </c>
      <c s="21">
        <f>'SO 105'!O2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</v>
      </c>
      <c s="38">
        <f>0+I8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24</v>
      </c>
      <c s="6"/>
      <c s="18" t="s">
        <v>25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27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12.75">
      <c r="A12" t="s">
        <v>51</v>
      </c>
      <c r="E12" s="35" t="s">
        <v>52</v>
      </c>
    </row>
    <row r="13" spans="1:16" ht="12.75">
      <c r="A13" s="25" t="s">
        <v>44</v>
      </c>
      <c s="29" t="s">
        <v>23</v>
      </c>
      <c s="29" t="s">
        <v>53</v>
      </c>
      <c s="25" t="s">
        <v>46</v>
      </c>
      <c s="30" t="s">
        <v>54</v>
      </c>
      <c s="31" t="s">
        <v>48</v>
      </c>
      <c s="32">
        <v>1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46</v>
      </c>
    </row>
    <row r="16" spans="1:5" ht="12.75">
      <c r="A16" t="s">
        <v>51</v>
      </c>
      <c r="E16" s="35" t="s">
        <v>52</v>
      </c>
    </row>
    <row r="17" spans="1:16" ht="12.75">
      <c r="A17" s="25" t="s">
        <v>44</v>
      </c>
      <c s="29" t="s">
        <v>39</v>
      </c>
      <c s="29" t="s">
        <v>55</v>
      </c>
      <c s="25" t="s">
        <v>46</v>
      </c>
      <c s="30" t="s">
        <v>56</v>
      </c>
      <c s="31" t="s">
        <v>48</v>
      </c>
      <c s="32">
        <v>1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25.5">
      <c r="A18" s="34" t="s">
        <v>49</v>
      </c>
      <c r="E18" s="35" t="s">
        <v>57</v>
      </c>
    </row>
    <row r="19" spans="1:5" ht="12.75">
      <c r="A19" s="36" t="s">
        <v>50</v>
      </c>
      <c r="E19" s="37" t="s">
        <v>46</v>
      </c>
    </row>
    <row r="20" spans="1:5" ht="12.75">
      <c r="A20" t="s">
        <v>51</v>
      </c>
      <c r="E20" s="35" t="s">
        <v>58</v>
      </c>
    </row>
    <row r="21" spans="1:16" ht="12.75">
      <c r="A21" s="25" t="s">
        <v>44</v>
      </c>
      <c s="29" t="s">
        <v>22</v>
      </c>
      <c s="29" t="s">
        <v>59</v>
      </c>
      <c s="25" t="s">
        <v>46</v>
      </c>
      <c s="30" t="s">
        <v>60</v>
      </c>
      <c s="31" t="s">
        <v>48</v>
      </c>
      <c s="32">
        <v>1</v>
      </c>
      <c s="33">
        <v>0</v>
      </c>
      <c s="33">
        <f>ROUND(ROUND(H21,2)*ROUND(G21,5),2)</f>
      </c>
      <c r="O21">
        <f>(I21*21)/100</f>
      </c>
      <c t="s">
        <v>23</v>
      </c>
    </row>
    <row r="22" spans="1:5" ht="38.25">
      <c r="A22" s="34" t="s">
        <v>49</v>
      </c>
      <c r="E22" s="35" t="s">
        <v>61</v>
      </c>
    </row>
    <row r="23" spans="1:5" ht="12.75">
      <c r="A23" s="36" t="s">
        <v>50</v>
      </c>
      <c r="E23" s="37" t="s">
        <v>46</v>
      </c>
    </row>
    <row r="24" spans="1:5" ht="12.75">
      <c r="A24" t="s">
        <v>51</v>
      </c>
      <c r="E24" s="35" t="s">
        <v>58</v>
      </c>
    </row>
    <row r="25" spans="1:16" ht="12.75">
      <c r="A25" s="25" t="s">
        <v>44</v>
      </c>
      <c s="29" t="s">
        <v>33</v>
      </c>
      <c s="29" t="s">
        <v>62</v>
      </c>
      <c s="25" t="s">
        <v>46</v>
      </c>
      <c s="30" t="s">
        <v>63</v>
      </c>
      <c s="31" t="s">
        <v>48</v>
      </c>
      <c s="32">
        <v>1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50</v>
      </c>
      <c r="E27" s="37" t="s">
        <v>64</v>
      </c>
    </row>
    <row r="28" spans="1:5" ht="12.75">
      <c r="A28" t="s">
        <v>51</v>
      </c>
      <c r="E28" s="35" t="s">
        <v>58</v>
      </c>
    </row>
    <row r="29" spans="1:16" ht="12.75">
      <c r="A29" s="25" t="s">
        <v>44</v>
      </c>
      <c s="29" t="s">
        <v>21</v>
      </c>
      <c s="29" t="s">
        <v>65</v>
      </c>
      <c s="25" t="s">
        <v>46</v>
      </c>
      <c s="30" t="s">
        <v>66</v>
      </c>
      <c s="31" t="s">
        <v>48</v>
      </c>
      <c s="32">
        <v>1</v>
      </c>
      <c s="33">
        <v>0</v>
      </c>
      <c s="33">
        <f>ROUND(ROUND(H29,2)*ROUND(G29,5),2)</f>
      </c>
      <c r="O29">
        <f>(I29*21)/100</f>
      </c>
      <c t="s">
        <v>23</v>
      </c>
    </row>
    <row r="30" spans="1:5" ht="12.75">
      <c r="A30" s="34" t="s">
        <v>49</v>
      </c>
      <c r="E30" s="35" t="s">
        <v>46</v>
      </c>
    </row>
    <row r="31" spans="1:5" ht="12.75">
      <c r="A31" s="36" t="s">
        <v>50</v>
      </c>
      <c r="E31" s="37" t="s">
        <v>46</v>
      </c>
    </row>
    <row r="32" spans="1:5" ht="12.75">
      <c r="A32" t="s">
        <v>51</v>
      </c>
      <c r="E32" s="35" t="s">
        <v>67</v>
      </c>
    </row>
    <row r="33" spans="1:16" ht="12.75">
      <c r="A33" s="25" t="s">
        <v>44</v>
      </c>
      <c s="29" t="s">
        <v>36</v>
      </c>
      <c s="29" t="s">
        <v>65</v>
      </c>
      <c s="25" t="s">
        <v>29</v>
      </c>
      <c s="30" t="s">
        <v>68</v>
      </c>
      <c s="31" t="s">
        <v>69</v>
      </c>
      <c s="32">
        <v>4.987</v>
      </c>
      <c s="33">
        <v>0</v>
      </c>
      <c s="33">
        <f>ROUND(ROUND(H33,2)*ROUND(G33,5),2)</f>
      </c>
      <c r="O33">
        <f>(I33*21)/100</f>
      </c>
      <c t="s">
        <v>23</v>
      </c>
    </row>
    <row r="34" spans="1:5" ht="12.75">
      <c r="A34" s="34" t="s">
        <v>49</v>
      </c>
      <c r="E34" s="35" t="s">
        <v>70</v>
      </c>
    </row>
    <row r="35" spans="1:5" ht="12.75">
      <c r="A35" s="36" t="s">
        <v>50</v>
      </c>
      <c r="E35" s="37" t="s">
        <v>46</v>
      </c>
    </row>
    <row r="36" spans="1:5" ht="12.75">
      <c r="A36" t="s">
        <v>51</v>
      </c>
      <c r="E36" s="35" t="s">
        <v>67</v>
      </c>
    </row>
    <row r="37" spans="1:16" ht="12.75">
      <c r="A37" s="25" t="s">
        <v>44</v>
      </c>
      <c s="29" t="s">
        <v>71</v>
      </c>
      <c s="29" t="s">
        <v>72</v>
      </c>
      <c s="25" t="s">
        <v>46</v>
      </c>
      <c s="30" t="s">
        <v>73</v>
      </c>
      <c s="31" t="s">
        <v>48</v>
      </c>
      <c s="32">
        <v>1</v>
      </c>
      <c s="33">
        <v>0</v>
      </c>
      <c s="33">
        <f>ROUND(ROUND(H37,2)*ROUND(G37,5),2)</f>
      </c>
      <c r="O37">
        <f>(I37*21)/100</f>
      </c>
      <c t="s">
        <v>23</v>
      </c>
    </row>
    <row r="38" spans="1:5" ht="12.75">
      <c r="A38" s="34" t="s">
        <v>49</v>
      </c>
      <c r="E38" s="35" t="s">
        <v>46</v>
      </c>
    </row>
    <row r="39" spans="1:5" ht="12.75">
      <c r="A39" s="36" t="s">
        <v>50</v>
      </c>
      <c r="E39" s="37" t="s">
        <v>74</v>
      </c>
    </row>
    <row r="40" spans="1:5" ht="12.75">
      <c r="A40" t="s">
        <v>51</v>
      </c>
      <c r="E40" s="35" t="s">
        <v>67</v>
      </c>
    </row>
    <row r="41" spans="1:16" ht="12.75">
      <c r="A41" s="25" t="s">
        <v>44</v>
      </c>
      <c s="29" t="s">
        <v>75</v>
      </c>
      <c s="29" t="s">
        <v>76</v>
      </c>
      <c s="25" t="s">
        <v>46</v>
      </c>
      <c s="30" t="s">
        <v>77</v>
      </c>
      <c s="31" t="s">
        <v>48</v>
      </c>
      <c s="32">
        <v>1</v>
      </c>
      <c s="33">
        <v>0</v>
      </c>
      <c s="33">
        <f>ROUND(ROUND(H41,2)*ROUND(G41,5),2)</f>
      </c>
      <c r="O41">
        <f>(I41*21)/100</f>
      </c>
      <c t="s">
        <v>23</v>
      </c>
    </row>
    <row r="42" spans="1:5" ht="12.75">
      <c r="A42" s="34" t="s">
        <v>49</v>
      </c>
      <c r="E42" s="35" t="s">
        <v>46</v>
      </c>
    </row>
    <row r="43" spans="1:5" ht="12.75">
      <c r="A43" s="36" t="s">
        <v>50</v>
      </c>
      <c r="E43" s="37" t="s">
        <v>64</v>
      </c>
    </row>
    <row r="44" spans="1:5" ht="25.5">
      <c r="A44" t="s">
        <v>51</v>
      </c>
      <c r="E44" s="35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0+O8+O13+O34+O43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79</v>
      </c>
      <c s="38">
        <f>0+I8+I13+I34+I43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79</v>
      </c>
      <c s="6"/>
      <c s="18" t="s">
        <v>80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29</v>
      </c>
      <c s="19"/>
      <c s="27" t="s">
        <v>81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29</v>
      </c>
      <c s="29" t="s">
        <v>82</v>
      </c>
      <c s="25" t="s">
        <v>46</v>
      </c>
      <c s="30" t="s">
        <v>83</v>
      </c>
      <c s="31" t="s">
        <v>84</v>
      </c>
      <c s="32">
        <v>70.25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63.75">
      <c r="A12" t="s">
        <v>51</v>
      </c>
      <c r="E12" s="35" t="s">
        <v>85</v>
      </c>
    </row>
    <row r="13" spans="1:18" ht="12.75" customHeight="1">
      <c r="A13" s="6" t="s">
        <v>42</v>
      </c>
      <c s="6"/>
      <c s="40" t="s">
        <v>21</v>
      </c>
      <c s="6"/>
      <c s="27" t="s">
        <v>86</v>
      </c>
      <c s="6"/>
      <c s="6"/>
      <c s="6"/>
      <c s="41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5" t="s">
        <v>44</v>
      </c>
      <c s="29" t="s">
        <v>21</v>
      </c>
      <c s="29" t="s">
        <v>87</v>
      </c>
      <c s="25" t="s">
        <v>46</v>
      </c>
      <c s="30" t="s">
        <v>88</v>
      </c>
      <c s="31" t="s">
        <v>89</v>
      </c>
      <c s="32">
        <v>1375</v>
      </c>
      <c s="33">
        <v>0</v>
      </c>
      <c s="33">
        <f>ROUND(ROUND(H14,2)*ROUND(G14,5),2)</f>
      </c>
      <c r="O14">
        <f>(I14*21)/100</f>
      </c>
      <c t="s">
        <v>23</v>
      </c>
    </row>
    <row r="15" spans="1:5" ht="12.75">
      <c r="A15" s="34" t="s">
        <v>49</v>
      </c>
      <c r="E15" s="35" t="s">
        <v>46</v>
      </c>
    </row>
    <row r="16" spans="1:5" ht="12.75">
      <c r="A16" s="36" t="s">
        <v>50</v>
      </c>
      <c r="E16" s="37" t="s">
        <v>46</v>
      </c>
    </row>
    <row r="17" spans="1:5" ht="51">
      <c r="A17" t="s">
        <v>51</v>
      </c>
      <c r="E17" s="35" t="s">
        <v>90</v>
      </c>
    </row>
    <row r="18" spans="1:16" ht="12.75">
      <c r="A18" s="25" t="s">
        <v>44</v>
      </c>
      <c s="29" t="s">
        <v>33</v>
      </c>
      <c s="29" t="s">
        <v>91</v>
      </c>
      <c s="25" t="s">
        <v>46</v>
      </c>
      <c s="30" t="s">
        <v>92</v>
      </c>
      <c s="31" t="s">
        <v>89</v>
      </c>
      <c s="32">
        <v>25</v>
      </c>
      <c s="33">
        <v>0</v>
      </c>
      <c s="33">
        <f>ROUND(ROUND(H18,2)*ROUND(G18,5),2)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12.75">
      <c r="A20" s="36" t="s">
        <v>50</v>
      </c>
      <c r="E20" s="37" t="s">
        <v>46</v>
      </c>
    </row>
    <row r="21" spans="1:5" ht="51">
      <c r="A21" t="s">
        <v>51</v>
      </c>
      <c r="E21" s="35" t="s">
        <v>90</v>
      </c>
    </row>
    <row r="22" spans="1:16" ht="12.75">
      <c r="A22" s="25" t="s">
        <v>44</v>
      </c>
      <c s="29" t="s">
        <v>71</v>
      </c>
      <c s="29" t="s">
        <v>93</v>
      </c>
      <c s="25" t="s">
        <v>46</v>
      </c>
      <c s="30" t="s">
        <v>94</v>
      </c>
      <c s="31" t="s">
        <v>89</v>
      </c>
      <c s="32">
        <v>1375</v>
      </c>
      <c s="33">
        <v>0</v>
      </c>
      <c s="33">
        <f>ROUND(ROUND(H22,2)*ROUND(G22,5),2)</f>
      </c>
      <c r="O22">
        <f>(I22*21)/100</f>
      </c>
      <c t="s">
        <v>23</v>
      </c>
    </row>
    <row r="23" spans="1:5" ht="12.75">
      <c r="A23" s="34" t="s">
        <v>49</v>
      </c>
      <c r="E23" s="35" t="s">
        <v>95</v>
      </c>
    </row>
    <row r="24" spans="1:5" ht="12.75">
      <c r="A24" s="36" t="s">
        <v>50</v>
      </c>
      <c r="E24" s="37" t="s">
        <v>46</v>
      </c>
    </row>
    <row r="25" spans="1:5" ht="140.25">
      <c r="A25" t="s">
        <v>51</v>
      </c>
      <c r="E25" s="35" t="s">
        <v>96</v>
      </c>
    </row>
    <row r="26" spans="1:16" ht="12.75">
      <c r="A26" s="25" t="s">
        <v>44</v>
      </c>
      <c s="29" t="s">
        <v>36</v>
      </c>
      <c s="29" t="s">
        <v>97</v>
      </c>
      <c s="25" t="s">
        <v>46</v>
      </c>
      <c s="30" t="s">
        <v>98</v>
      </c>
      <c s="31" t="s">
        <v>89</v>
      </c>
      <c s="32">
        <v>25</v>
      </c>
      <c s="33">
        <v>0</v>
      </c>
      <c s="33">
        <f>ROUND(ROUND(H26,2)*ROUND(G26,5),2)</f>
      </c>
      <c r="O26">
        <f>(I26*21)/100</f>
      </c>
      <c t="s">
        <v>23</v>
      </c>
    </row>
    <row r="27" spans="1:5" ht="12.75">
      <c r="A27" s="34" t="s">
        <v>49</v>
      </c>
      <c r="E27" s="35" t="s">
        <v>99</v>
      </c>
    </row>
    <row r="28" spans="1:5" ht="12.75">
      <c r="A28" s="36" t="s">
        <v>50</v>
      </c>
      <c r="E28" s="37" t="s">
        <v>46</v>
      </c>
    </row>
    <row r="29" spans="1:5" ht="140.25">
      <c r="A29" t="s">
        <v>51</v>
      </c>
      <c r="E29" s="35" t="s">
        <v>96</v>
      </c>
    </row>
    <row r="30" spans="1:16" ht="12.75">
      <c r="A30" s="25" t="s">
        <v>44</v>
      </c>
      <c s="29" t="s">
        <v>39</v>
      </c>
      <c s="29" t="s">
        <v>100</v>
      </c>
      <c s="25" t="s">
        <v>46</v>
      </c>
      <c s="30" t="s">
        <v>101</v>
      </c>
      <c s="31" t="s">
        <v>102</v>
      </c>
      <c s="32">
        <v>270</v>
      </c>
      <c s="33">
        <v>0</v>
      </c>
      <c s="33">
        <f>ROUND(ROUND(H30,2)*ROUND(G30,5),2)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50</v>
      </c>
      <c r="E32" s="37" t="s">
        <v>46</v>
      </c>
    </row>
    <row r="33" spans="1:5" ht="38.25">
      <c r="A33" t="s">
        <v>51</v>
      </c>
      <c r="E33" s="35" t="s">
        <v>103</v>
      </c>
    </row>
    <row r="34" spans="1:18" ht="12.75" customHeight="1">
      <c r="A34" s="6" t="s">
        <v>42</v>
      </c>
      <c s="6"/>
      <c s="40" t="s">
        <v>75</v>
      </c>
      <c s="6"/>
      <c s="27" t="s">
        <v>104</v>
      </c>
      <c s="6"/>
      <c s="6"/>
      <c s="6"/>
      <c s="41">
        <f>0+Q34</f>
      </c>
      <c r="O34">
        <f>0+R34</f>
      </c>
      <c r="Q34">
        <f>0+I35+I39</f>
      </c>
      <c>
        <f>0+O35+O39</f>
      </c>
    </row>
    <row r="35" spans="1:16" ht="12.75">
      <c r="A35" s="25" t="s">
        <v>44</v>
      </c>
      <c s="29" t="s">
        <v>22</v>
      </c>
      <c s="29" t="s">
        <v>105</v>
      </c>
      <c s="25" t="s">
        <v>46</v>
      </c>
      <c s="30" t="s">
        <v>106</v>
      </c>
      <c s="31" t="s">
        <v>107</v>
      </c>
      <c s="32">
        <v>1</v>
      </c>
      <c s="33">
        <v>0</v>
      </c>
      <c s="33">
        <f>ROUND(ROUND(H35,2)*ROUND(G35,5),2)</f>
      </c>
      <c r="O35">
        <f>(I35*21)/100</f>
      </c>
      <c t="s">
        <v>23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50</v>
      </c>
      <c r="E37" s="37" t="s">
        <v>46</v>
      </c>
    </row>
    <row r="38" spans="1:5" ht="25.5">
      <c r="A38" t="s">
        <v>51</v>
      </c>
      <c r="E38" s="35" t="s">
        <v>108</v>
      </c>
    </row>
    <row r="39" spans="1:16" ht="12.75">
      <c r="A39" s="25" t="s">
        <v>44</v>
      </c>
      <c s="29" t="s">
        <v>23</v>
      </c>
      <c s="29" t="s">
        <v>109</v>
      </c>
      <c s="25" t="s">
        <v>46</v>
      </c>
      <c s="30" t="s">
        <v>110</v>
      </c>
      <c s="31" t="s">
        <v>107</v>
      </c>
      <c s="32">
        <v>2</v>
      </c>
      <c s="33">
        <v>0</v>
      </c>
      <c s="33">
        <f>ROUND(ROUND(H39,2)*ROUND(G39,5),2)</f>
      </c>
      <c r="O39">
        <f>(I39*21)/100</f>
      </c>
      <c t="s">
        <v>23</v>
      </c>
    </row>
    <row r="40" spans="1:5" ht="12.75">
      <c r="A40" s="34" t="s">
        <v>49</v>
      </c>
      <c r="E40" s="35" t="s">
        <v>46</v>
      </c>
    </row>
    <row r="41" spans="1:5" ht="12.75">
      <c r="A41" s="36" t="s">
        <v>50</v>
      </c>
      <c r="E41" s="37" t="s">
        <v>46</v>
      </c>
    </row>
    <row r="42" spans="1:5" ht="25.5">
      <c r="A42" t="s">
        <v>51</v>
      </c>
      <c r="E42" s="35" t="s">
        <v>108</v>
      </c>
    </row>
    <row r="43" spans="1:18" ht="12.75" customHeight="1">
      <c r="A43" s="6" t="s">
        <v>42</v>
      </c>
      <c s="6"/>
      <c s="40" t="s">
        <v>111</v>
      </c>
      <c s="6"/>
      <c s="27" t="s">
        <v>112</v>
      </c>
      <c s="6"/>
      <c s="6"/>
      <c s="6"/>
      <c s="41">
        <f>0+Q43</f>
      </c>
      <c r="O43">
        <f>0+R43</f>
      </c>
      <c r="Q43">
        <f>0+I44</f>
      </c>
      <c>
        <f>0+O44</f>
      </c>
    </row>
    <row r="44" spans="1:16" ht="12.75">
      <c r="A44" s="25" t="s">
        <v>44</v>
      </c>
      <c s="29" t="s">
        <v>75</v>
      </c>
      <c s="29" t="s">
        <v>113</v>
      </c>
      <c s="25" t="s">
        <v>46</v>
      </c>
      <c s="30" t="s">
        <v>114</v>
      </c>
      <c s="31" t="s">
        <v>102</v>
      </c>
      <c s="32">
        <v>270</v>
      </c>
      <c s="33">
        <v>0</v>
      </c>
      <c s="33">
        <f>ROUND(ROUND(H44,2)*ROUND(G44,5),2)</f>
      </c>
      <c r="O44">
        <f>(I44*21)/100</f>
      </c>
      <c t="s">
        <v>23</v>
      </c>
    </row>
    <row r="45" spans="1:5" ht="12.75">
      <c r="A45" s="34" t="s">
        <v>49</v>
      </c>
      <c r="E45" s="35" t="s">
        <v>46</v>
      </c>
    </row>
    <row r="46" spans="1:5" ht="12.75">
      <c r="A46" s="36" t="s">
        <v>50</v>
      </c>
      <c r="E46" s="37" t="s">
        <v>46</v>
      </c>
    </row>
    <row r="47" spans="1:5" ht="25.5">
      <c r="A47" t="s">
        <v>51</v>
      </c>
      <c r="E47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0+O8+O21+O26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116</v>
      </c>
      <c s="38">
        <f>0+I8+I21+I26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116</v>
      </c>
      <c s="6"/>
      <c s="18" t="s">
        <v>117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21</v>
      </c>
      <c s="19"/>
      <c s="27" t="s">
        <v>86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23</v>
      </c>
      <c s="29" t="s">
        <v>91</v>
      </c>
      <c s="25" t="s">
        <v>46</v>
      </c>
      <c s="30" t="s">
        <v>92</v>
      </c>
      <c s="31" t="s">
        <v>89</v>
      </c>
      <c s="32">
        <v>3210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51">
      <c r="A12" t="s">
        <v>51</v>
      </c>
      <c r="E12" s="35" t="s">
        <v>90</v>
      </c>
    </row>
    <row r="13" spans="1:16" ht="12.75">
      <c r="A13" s="25" t="s">
        <v>44</v>
      </c>
      <c s="29" t="s">
        <v>22</v>
      </c>
      <c s="29" t="s">
        <v>93</v>
      </c>
      <c s="25" t="s">
        <v>46</v>
      </c>
      <c s="30" t="s">
        <v>94</v>
      </c>
      <c s="31" t="s">
        <v>89</v>
      </c>
      <c s="32">
        <v>3210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95</v>
      </c>
    </row>
    <row r="15" spans="1:5" ht="38.25">
      <c r="A15" s="36" t="s">
        <v>50</v>
      </c>
      <c r="E15" s="37" t="s">
        <v>118</v>
      </c>
    </row>
    <row r="16" spans="1:5" ht="140.25">
      <c r="A16" t="s">
        <v>51</v>
      </c>
      <c r="E16" s="35" t="s">
        <v>96</v>
      </c>
    </row>
    <row r="17" spans="1:16" ht="12.75">
      <c r="A17" s="25" t="s">
        <v>44</v>
      </c>
      <c s="29" t="s">
        <v>21</v>
      </c>
      <c s="29" t="s">
        <v>100</v>
      </c>
      <c s="25" t="s">
        <v>46</v>
      </c>
      <c s="30" t="s">
        <v>101</v>
      </c>
      <c s="31" t="s">
        <v>102</v>
      </c>
      <c s="32">
        <v>45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50</v>
      </c>
      <c r="E19" s="37" t="s">
        <v>46</v>
      </c>
    </row>
    <row r="20" spans="1:5" ht="38.25">
      <c r="A20" t="s">
        <v>51</v>
      </c>
      <c r="E20" s="35" t="s">
        <v>103</v>
      </c>
    </row>
    <row r="21" spans="1:18" ht="12.75" customHeight="1">
      <c r="A21" s="6" t="s">
        <v>42</v>
      </c>
      <c s="6"/>
      <c s="40" t="s">
        <v>39</v>
      </c>
      <c s="6"/>
      <c s="27" t="s">
        <v>119</v>
      </c>
      <c s="6"/>
      <c s="6"/>
      <c s="6"/>
      <c s="41">
        <f>0+Q21</f>
      </c>
      <c r="O21">
        <f>0+R21</f>
      </c>
      <c r="Q21">
        <f>0+I22</f>
      </c>
      <c>
        <f>0+O22</f>
      </c>
    </row>
    <row r="22" spans="1:16" ht="12.75">
      <c r="A22" s="25" t="s">
        <v>44</v>
      </c>
      <c s="29" t="s">
        <v>29</v>
      </c>
      <c s="29" t="s">
        <v>120</v>
      </c>
      <c s="25" t="s">
        <v>46</v>
      </c>
      <c s="30" t="s">
        <v>121</v>
      </c>
      <c s="31" t="s">
        <v>89</v>
      </c>
      <c s="32">
        <v>3210</v>
      </c>
      <c s="33">
        <v>0</v>
      </c>
      <c s="33">
        <f>ROUND(ROUND(H22,2)*ROUND(G22,5),2)</f>
      </c>
      <c r="O22">
        <f>(I22*21)/100</f>
      </c>
      <c t="s">
        <v>23</v>
      </c>
    </row>
    <row r="23" spans="1:5" ht="12.75">
      <c r="A23" s="34" t="s">
        <v>49</v>
      </c>
      <c r="E23" s="35" t="s">
        <v>46</v>
      </c>
    </row>
    <row r="24" spans="1:5" ht="12.75">
      <c r="A24" s="36" t="s">
        <v>50</v>
      </c>
      <c r="E24" s="37" t="s">
        <v>46</v>
      </c>
    </row>
    <row r="25" spans="1:5" ht="25.5">
      <c r="A25" t="s">
        <v>51</v>
      </c>
      <c r="E25" s="35" t="s">
        <v>122</v>
      </c>
    </row>
    <row r="26" spans="1:18" ht="12.75" customHeight="1">
      <c r="A26" s="6" t="s">
        <v>42</v>
      </c>
      <c s="6"/>
      <c s="40" t="s">
        <v>111</v>
      </c>
      <c s="6"/>
      <c s="27" t="s">
        <v>112</v>
      </c>
      <c s="6"/>
      <c s="6"/>
      <c s="6"/>
      <c s="41">
        <f>0+Q26</f>
      </c>
      <c r="O26">
        <f>0+R26</f>
      </c>
      <c r="Q26">
        <f>0+I27</f>
      </c>
      <c>
        <f>0+O27</f>
      </c>
    </row>
    <row r="27" spans="1:16" ht="12.75">
      <c r="A27" s="25" t="s">
        <v>44</v>
      </c>
      <c s="29" t="s">
        <v>33</v>
      </c>
      <c s="29" t="s">
        <v>113</v>
      </c>
      <c s="25" t="s">
        <v>46</v>
      </c>
      <c s="30" t="s">
        <v>114</v>
      </c>
      <c s="31" t="s">
        <v>102</v>
      </c>
      <c s="32">
        <v>45</v>
      </c>
      <c s="33">
        <v>0</v>
      </c>
      <c s="33">
        <f>ROUND(ROUND(H27,2)*ROUND(G27,5),2)</f>
      </c>
      <c r="O27">
        <f>(I27*21)/100</f>
      </c>
      <c t="s">
        <v>23</v>
      </c>
    </row>
    <row r="28" spans="1:5" ht="12.75">
      <c r="A28" s="34" t="s">
        <v>49</v>
      </c>
      <c r="E28" s="35" t="s">
        <v>46</v>
      </c>
    </row>
    <row r="29" spans="1:5" ht="12.75">
      <c r="A29" s="36" t="s">
        <v>50</v>
      </c>
      <c r="E29" s="37" t="s">
        <v>46</v>
      </c>
    </row>
    <row r="30" spans="1:5" ht="25.5">
      <c r="A30" t="s">
        <v>51</v>
      </c>
      <c r="E30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0+O8+O29+O34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123</v>
      </c>
      <c s="38">
        <f>0+I8+I29+I34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123</v>
      </c>
      <c s="6"/>
      <c s="18" t="s">
        <v>124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21</v>
      </c>
      <c s="19"/>
      <c s="27" t="s">
        <v>86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33</v>
      </c>
      <c s="29" t="s">
        <v>87</v>
      </c>
      <c s="25" t="s">
        <v>46</v>
      </c>
      <c s="30" t="s">
        <v>88</v>
      </c>
      <c s="31" t="s">
        <v>89</v>
      </c>
      <c s="32">
        <v>12428.5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51">
      <c r="A12" t="s">
        <v>51</v>
      </c>
      <c r="E12" s="35" t="s">
        <v>90</v>
      </c>
    </row>
    <row r="13" spans="1:16" ht="12.75">
      <c r="A13" s="25" t="s">
        <v>44</v>
      </c>
      <c s="29" t="s">
        <v>23</v>
      </c>
      <c s="29" t="s">
        <v>91</v>
      </c>
      <c s="25" t="s">
        <v>46</v>
      </c>
      <c s="30" t="s">
        <v>92</v>
      </c>
      <c s="31" t="s">
        <v>89</v>
      </c>
      <c s="32">
        <v>12820.25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46</v>
      </c>
    </row>
    <row r="16" spans="1:5" ht="51">
      <c r="A16" t="s">
        <v>51</v>
      </c>
      <c r="E16" s="35" t="s">
        <v>90</v>
      </c>
    </row>
    <row r="17" spans="1:16" ht="12.75">
      <c r="A17" s="25" t="s">
        <v>44</v>
      </c>
      <c s="29" t="s">
        <v>22</v>
      </c>
      <c s="29" t="s">
        <v>125</v>
      </c>
      <c s="25" t="s">
        <v>46</v>
      </c>
      <c s="30" t="s">
        <v>126</v>
      </c>
      <c s="31" t="s">
        <v>84</v>
      </c>
      <c s="32">
        <v>511.21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50</v>
      </c>
      <c r="E19" s="37" t="s">
        <v>127</v>
      </c>
    </row>
    <row r="20" spans="1:5" ht="165.75">
      <c r="A20" t="s">
        <v>51</v>
      </c>
      <c r="E20" s="35" t="s">
        <v>128</v>
      </c>
    </row>
    <row r="21" spans="1:16" ht="12.75">
      <c r="A21" s="25" t="s">
        <v>44</v>
      </c>
      <c s="29" t="s">
        <v>21</v>
      </c>
      <c s="29" t="s">
        <v>93</v>
      </c>
      <c s="25" t="s">
        <v>46</v>
      </c>
      <c s="30" t="s">
        <v>94</v>
      </c>
      <c s="31" t="s">
        <v>89</v>
      </c>
      <c s="32">
        <v>12468.5</v>
      </c>
      <c s="33">
        <v>0</v>
      </c>
      <c s="33">
        <f>ROUND(ROUND(H21,2)*ROUND(G21,5),2)</f>
      </c>
      <c r="O21">
        <f>(I21*21)/100</f>
      </c>
      <c t="s">
        <v>23</v>
      </c>
    </row>
    <row r="22" spans="1:5" ht="12.75">
      <c r="A22" s="34" t="s">
        <v>49</v>
      </c>
      <c r="E22" s="35" t="s">
        <v>95</v>
      </c>
    </row>
    <row r="23" spans="1:5" ht="12.75">
      <c r="A23" s="36" t="s">
        <v>50</v>
      </c>
      <c r="E23" s="37" t="s">
        <v>46</v>
      </c>
    </row>
    <row r="24" spans="1:5" ht="140.25">
      <c r="A24" t="s">
        <v>51</v>
      </c>
      <c r="E24" s="35" t="s">
        <v>96</v>
      </c>
    </row>
    <row r="25" spans="1:16" ht="12.75">
      <c r="A25" s="25" t="s">
        <v>44</v>
      </c>
      <c s="29" t="s">
        <v>71</v>
      </c>
      <c s="29" t="s">
        <v>100</v>
      </c>
      <c s="25" t="s">
        <v>46</v>
      </c>
      <c s="30" t="s">
        <v>101</v>
      </c>
      <c s="31" t="s">
        <v>102</v>
      </c>
      <c s="32">
        <v>40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50</v>
      </c>
      <c r="E27" s="37" t="s">
        <v>46</v>
      </c>
    </row>
    <row r="28" spans="1:5" ht="38.25">
      <c r="A28" t="s">
        <v>51</v>
      </c>
      <c r="E28" s="35" t="s">
        <v>103</v>
      </c>
    </row>
    <row r="29" spans="1:18" ht="12.75" customHeight="1">
      <c r="A29" s="6" t="s">
        <v>42</v>
      </c>
      <c s="6"/>
      <c s="40" t="s">
        <v>39</v>
      </c>
      <c s="6"/>
      <c s="27" t="s">
        <v>119</v>
      </c>
      <c s="6"/>
      <c s="6"/>
      <c s="6"/>
      <c s="41">
        <f>0+Q29</f>
      </c>
      <c r="O29">
        <f>0+R29</f>
      </c>
      <c r="Q29">
        <f>0+I30</f>
      </c>
      <c>
        <f>0+O30</f>
      </c>
    </row>
    <row r="30" spans="1:16" ht="12.75">
      <c r="A30" s="25" t="s">
        <v>44</v>
      </c>
      <c s="29" t="s">
        <v>29</v>
      </c>
      <c s="29" t="s">
        <v>120</v>
      </c>
      <c s="25" t="s">
        <v>46</v>
      </c>
      <c s="30" t="s">
        <v>121</v>
      </c>
      <c s="31" t="s">
        <v>89</v>
      </c>
      <c s="32">
        <v>12820.25</v>
      </c>
      <c s="33">
        <v>0</v>
      </c>
      <c s="33">
        <f>ROUND(ROUND(H30,2)*ROUND(G30,5),2)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50</v>
      </c>
      <c r="E32" s="37" t="s">
        <v>46</v>
      </c>
    </row>
    <row r="33" spans="1:5" ht="25.5">
      <c r="A33" t="s">
        <v>51</v>
      </c>
      <c r="E33" s="35" t="s">
        <v>122</v>
      </c>
    </row>
    <row r="34" spans="1:18" ht="12.75" customHeight="1">
      <c r="A34" s="6" t="s">
        <v>42</v>
      </c>
      <c s="6"/>
      <c s="40" t="s">
        <v>111</v>
      </c>
      <c s="6"/>
      <c s="27" t="s">
        <v>112</v>
      </c>
      <c s="6"/>
      <c s="6"/>
      <c s="6"/>
      <c s="41">
        <f>0+Q34</f>
      </c>
      <c r="O34">
        <f>0+R34</f>
      </c>
      <c r="Q34">
        <f>0+I35</f>
      </c>
      <c>
        <f>0+O35</f>
      </c>
    </row>
    <row r="35" spans="1:16" ht="12.75">
      <c r="A35" s="25" t="s">
        <v>44</v>
      </c>
      <c s="29" t="s">
        <v>36</v>
      </c>
      <c s="29" t="s">
        <v>113</v>
      </c>
      <c s="25" t="s">
        <v>46</v>
      </c>
      <c s="30" t="s">
        <v>114</v>
      </c>
      <c s="31" t="s">
        <v>102</v>
      </c>
      <c s="32">
        <v>40</v>
      </c>
      <c s="33">
        <v>0</v>
      </c>
      <c s="33">
        <f>ROUND(ROUND(H35,2)*ROUND(G35,5),2)</f>
      </c>
      <c r="O35">
        <f>(I35*21)/100</f>
      </c>
      <c t="s">
        <v>23</v>
      </c>
    </row>
    <row r="36" spans="1:5" ht="12.75">
      <c r="A36" s="34" t="s">
        <v>49</v>
      </c>
      <c r="E36" s="35" t="s">
        <v>46</v>
      </c>
    </row>
    <row r="37" spans="1:5" ht="12.75">
      <c r="A37" s="36" t="s">
        <v>50</v>
      </c>
      <c r="E37" s="37" t="s">
        <v>46</v>
      </c>
    </row>
    <row r="38" spans="1:5" ht="25.5">
      <c r="A38" t="s">
        <v>51</v>
      </c>
      <c r="E38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129</v>
      </c>
      <c s="38">
        <f>0+I8+I17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129</v>
      </c>
      <c s="6"/>
      <c s="18" t="s">
        <v>130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21</v>
      </c>
      <c s="19"/>
      <c s="27" t="s">
        <v>86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22</v>
      </c>
      <c s="29" t="s">
        <v>87</v>
      </c>
      <c s="25" t="s">
        <v>46</v>
      </c>
      <c s="30" t="s">
        <v>88</v>
      </c>
      <c s="31" t="s">
        <v>89</v>
      </c>
      <c s="32">
        <v>5192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2.75">
      <c r="A10" s="34" t="s">
        <v>49</v>
      </c>
      <c r="E10" s="35" t="s">
        <v>46</v>
      </c>
    </row>
    <row r="11" spans="1:5" ht="12.75">
      <c r="A11" s="36" t="s">
        <v>50</v>
      </c>
      <c r="E11" s="37" t="s">
        <v>46</v>
      </c>
    </row>
    <row r="12" spans="1:5" ht="51">
      <c r="A12" t="s">
        <v>51</v>
      </c>
      <c r="E12" s="35" t="s">
        <v>90</v>
      </c>
    </row>
    <row r="13" spans="1:16" ht="12.75">
      <c r="A13" s="25" t="s">
        <v>44</v>
      </c>
      <c s="29" t="s">
        <v>23</v>
      </c>
      <c s="29" t="s">
        <v>131</v>
      </c>
      <c s="25" t="s">
        <v>46</v>
      </c>
      <c s="30" t="s">
        <v>132</v>
      </c>
      <c s="31" t="s">
        <v>89</v>
      </c>
      <c s="32">
        <v>5192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46</v>
      </c>
    </row>
    <row r="16" spans="1:5" ht="89.25">
      <c r="A16" t="s">
        <v>51</v>
      </c>
      <c r="E16" s="35" t="s">
        <v>133</v>
      </c>
    </row>
    <row r="17" spans="1:18" ht="12.75" customHeight="1">
      <c r="A17" s="6" t="s">
        <v>42</v>
      </c>
      <c s="6"/>
      <c s="40" t="s">
        <v>39</v>
      </c>
      <c s="6"/>
      <c s="27" t="s">
        <v>119</v>
      </c>
      <c s="6"/>
      <c s="6"/>
      <c s="6"/>
      <c s="41">
        <f>0+Q17</f>
      </c>
      <c r="O17">
        <f>0+R17</f>
      </c>
      <c r="Q17">
        <f>0+I18</f>
      </c>
      <c>
        <f>0+O18</f>
      </c>
    </row>
    <row r="18" spans="1:16" ht="12.75">
      <c r="A18" s="25" t="s">
        <v>44</v>
      </c>
      <c s="29" t="s">
        <v>29</v>
      </c>
      <c s="29" t="s">
        <v>120</v>
      </c>
      <c s="25" t="s">
        <v>46</v>
      </c>
      <c s="30" t="s">
        <v>121</v>
      </c>
      <c s="31" t="s">
        <v>89</v>
      </c>
      <c s="32">
        <v>5192</v>
      </c>
      <c s="33">
        <v>0</v>
      </c>
      <c s="33">
        <f>ROUND(ROUND(H18,2)*ROUND(G18,5),2)</f>
      </c>
      <c r="O18">
        <f>(I18*21)/100</f>
      </c>
      <c t="s">
        <v>23</v>
      </c>
    </row>
    <row r="19" spans="1:5" ht="12.75">
      <c r="A19" s="34" t="s">
        <v>49</v>
      </c>
      <c r="E19" s="35" t="s">
        <v>46</v>
      </c>
    </row>
    <row r="20" spans="1:5" ht="12.75">
      <c r="A20" s="36" t="s">
        <v>50</v>
      </c>
      <c r="E20" s="37" t="s">
        <v>46</v>
      </c>
    </row>
    <row r="21" spans="1:5" ht="25.5">
      <c r="A21" t="s">
        <v>51</v>
      </c>
      <c r="E21" s="35" t="s">
        <v>122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</f>
      </c>
      <c t="s">
        <v>22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134</v>
      </c>
      <c s="38">
        <f>0+I8+I29</f>
      </c>
      <c r="O3" t="s">
        <v>18</v>
      </c>
      <c t="s">
        <v>23</v>
      </c>
    </row>
    <row r="4" spans="1:16" ht="15" customHeight="1">
      <c r="A4" t="s">
        <v>16</v>
      </c>
      <c s="16" t="s">
        <v>17</v>
      </c>
      <c s="17" t="s">
        <v>134</v>
      </c>
      <c s="6"/>
      <c s="18" t="s">
        <v>135</v>
      </c>
      <c s="6"/>
      <c s="6"/>
      <c s="19"/>
      <c s="19"/>
      <c r="O4" t="s">
        <v>19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35</v>
      </c>
      <c s="15" t="s">
        <v>37</v>
      </c>
      <c s="15"/>
      <c r="O5" t="s">
        <v>20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21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21</v>
      </c>
      <c s="19"/>
      <c s="27" t="s">
        <v>86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5" t="s">
        <v>44</v>
      </c>
      <c s="29" t="s">
        <v>29</v>
      </c>
      <c s="29" t="s">
        <v>136</v>
      </c>
      <c s="25" t="s">
        <v>46</v>
      </c>
      <c s="30" t="s">
        <v>137</v>
      </c>
      <c s="31" t="s">
        <v>84</v>
      </c>
      <c s="32">
        <v>884.89</v>
      </c>
      <c s="33">
        <v>0</v>
      </c>
      <c s="33">
        <f>ROUND(ROUND(H9,2)*ROUND(G9,5),2)</f>
      </c>
      <c r="O9">
        <f>(I9*21)/100</f>
      </c>
      <c t="s">
        <v>23</v>
      </c>
    </row>
    <row r="10" spans="1:5" ht="114.75">
      <c r="A10" s="34" t="s">
        <v>49</v>
      </c>
      <c r="E10" s="35" t="s">
        <v>138</v>
      </c>
    </row>
    <row r="11" spans="1:5" ht="12.75">
      <c r="A11" s="36" t="s">
        <v>50</v>
      </c>
      <c r="E11" s="37" t="s">
        <v>46</v>
      </c>
    </row>
    <row r="12" spans="1:5" ht="76.5">
      <c r="A12" t="s">
        <v>51</v>
      </c>
      <c r="E12" s="35" t="s">
        <v>139</v>
      </c>
    </row>
    <row r="13" spans="1:16" ht="12.75">
      <c r="A13" s="25" t="s">
        <v>44</v>
      </c>
      <c s="29" t="s">
        <v>22</v>
      </c>
      <c s="29" t="s">
        <v>87</v>
      </c>
      <c s="25" t="s">
        <v>46</v>
      </c>
      <c s="30" t="s">
        <v>88</v>
      </c>
      <c s="31" t="s">
        <v>89</v>
      </c>
      <c s="32">
        <v>4052.3</v>
      </c>
      <c s="33">
        <v>0</v>
      </c>
      <c s="33">
        <f>ROUND(ROUND(H13,2)*ROUND(G13,5),2)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50</v>
      </c>
      <c r="E15" s="37" t="s">
        <v>46</v>
      </c>
    </row>
    <row r="16" spans="1:5" ht="51">
      <c r="A16" t="s">
        <v>51</v>
      </c>
      <c r="E16" s="35" t="s">
        <v>90</v>
      </c>
    </row>
    <row r="17" spans="1:16" ht="12.75">
      <c r="A17" s="25" t="s">
        <v>44</v>
      </c>
      <c s="29" t="s">
        <v>33</v>
      </c>
      <c s="29" t="s">
        <v>140</v>
      </c>
      <c s="25" t="s">
        <v>46</v>
      </c>
      <c s="30" t="s">
        <v>141</v>
      </c>
      <c s="31" t="s">
        <v>89</v>
      </c>
      <c s="32">
        <v>4052.3</v>
      </c>
      <c s="33">
        <v>0</v>
      </c>
      <c s="33">
        <f>ROUND(ROUND(H17,2)*ROUND(G17,5),2)</f>
      </c>
      <c r="O17">
        <f>(I17*21)/100</f>
      </c>
      <c t="s">
        <v>23</v>
      </c>
    </row>
    <row r="18" spans="1:5" ht="12.75">
      <c r="A18" s="34" t="s">
        <v>49</v>
      </c>
      <c r="E18" s="35" t="s">
        <v>95</v>
      </c>
    </row>
    <row r="19" spans="1:5" ht="12.75">
      <c r="A19" s="36" t="s">
        <v>50</v>
      </c>
      <c r="E19" s="37" t="s">
        <v>46</v>
      </c>
    </row>
    <row r="20" spans="1:5" ht="140.25">
      <c r="A20" t="s">
        <v>51</v>
      </c>
      <c r="E20" s="35" t="s">
        <v>96</v>
      </c>
    </row>
    <row r="21" spans="1:16" ht="12.75">
      <c r="A21" s="25" t="s">
        <v>44</v>
      </c>
      <c s="29" t="s">
        <v>23</v>
      </c>
      <c s="29" t="s">
        <v>97</v>
      </c>
      <c s="25" t="s">
        <v>46</v>
      </c>
      <c s="30" t="s">
        <v>98</v>
      </c>
      <c s="31" t="s">
        <v>89</v>
      </c>
      <c s="32">
        <v>4176.35</v>
      </c>
      <c s="33">
        <v>0</v>
      </c>
      <c s="33">
        <f>ROUND(ROUND(H21,2)*ROUND(G21,5),2)</f>
      </c>
      <c r="O21">
        <f>(I21*21)/100</f>
      </c>
      <c t="s">
        <v>23</v>
      </c>
    </row>
    <row r="22" spans="1:5" ht="12.75">
      <c r="A22" s="34" t="s">
        <v>49</v>
      </c>
      <c r="E22" s="35" t="s">
        <v>99</v>
      </c>
    </row>
    <row r="23" spans="1:5" ht="12.75">
      <c r="A23" s="36" t="s">
        <v>50</v>
      </c>
      <c r="E23" s="37" t="s">
        <v>46</v>
      </c>
    </row>
    <row r="24" spans="1:5" ht="140.25">
      <c r="A24" t="s">
        <v>51</v>
      </c>
      <c r="E24" s="35" t="s">
        <v>96</v>
      </c>
    </row>
    <row r="25" spans="1:16" ht="12.75">
      <c r="A25" s="25" t="s">
        <v>44</v>
      </c>
      <c s="29" t="s">
        <v>36</v>
      </c>
      <c s="29" t="s">
        <v>100</v>
      </c>
      <c s="25" t="s">
        <v>46</v>
      </c>
      <c s="30" t="s">
        <v>101</v>
      </c>
      <c s="31" t="s">
        <v>102</v>
      </c>
      <c s="32">
        <v>15</v>
      </c>
      <c s="33">
        <v>0</v>
      </c>
      <c s="33">
        <f>ROUND(ROUND(H25,2)*ROUND(G25,5),2)</f>
      </c>
      <c r="O25">
        <f>(I25*21)/100</f>
      </c>
      <c t="s">
        <v>23</v>
      </c>
    </row>
    <row r="26" spans="1:5" ht="12.75">
      <c r="A26" s="34" t="s">
        <v>49</v>
      </c>
      <c r="E26" s="35" t="s">
        <v>46</v>
      </c>
    </row>
    <row r="27" spans="1:5" ht="12.75">
      <c r="A27" s="36" t="s">
        <v>50</v>
      </c>
      <c r="E27" s="37" t="s">
        <v>46</v>
      </c>
    </row>
    <row r="28" spans="1:5" ht="38.25">
      <c r="A28" t="s">
        <v>51</v>
      </c>
      <c r="E28" s="35" t="s">
        <v>103</v>
      </c>
    </row>
    <row r="29" spans="1:18" ht="12.75" customHeight="1">
      <c r="A29" s="6" t="s">
        <v>42</v>
      </c>
      <c s="6"/>
      <c s="40" t="s">
        <v>111</v>
      </c>
      <c s="6"/>
      <c s="27" t="s">
        <v>112</v>
      </c>
      <c s="6"/>
      <c s="6"/>
      <c s="6"/>
      <c s="41">
        <f>0+Q29</f>
      </c>
      <c r="O29">
        <f>0+R29</f>
      </c>
      <c r="Q29">
        <f>0+I30</f>
      </c>
      <c>
        <f>0+O30</f>
      </c>
    </row>
    <row r="30" spans="1:16" ht="12.75">
      <c r="A30" s="25" t="s">
        <v>44</v>
      </c>
      <c s="29" t="s">
        <v>21</v>
      </c>
      <c s="29" t="s">
        <v>113</v>
      </c>
      <c s="25" t="s">
        <v>46</v>
      </c>
      <c s="30" t="s">
        <v>114</v>
      </c>
      <c s="31" t="s">
        <v>102</v>
      </c>
      <c s="32">
        <v>15</v>
      </c>
      <c s="33">
        <v>0</v>
      </c>
      <c s="33">
        <f>ROUND(ROUND(H30,2)*ROUND(G30,5),2)</f>
      </c>
      <c r="O30">
        <f>(I30*21)/100</f>
      </c>
      <c t="s">
        <v>23</v>
      </c>
    </row>
    <row r="31" spans="1:5" ht="12.75">
      <c r="A31" s="34" t="s">
        <v>49</v>
      </c>
      <c r="E31" s="35" t="s">
        <v>46</v>
      </c>
    </row>
    <row r="32" spans="1:5" ht="12.75">
      <c r="A32" s="36" t="s">
        <v>50</v>
      </c>
      <c r="E32" s="37" t="s">
        <v>46</v>
      </c>
    </row>
    <row r="33" spans="1:5" ht="25.5">
      <c r="A33" t="s">
        <v>51</v>
      </c>
      <c r="E33" s="35" t="s">
        <v>115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